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9" i="1" l="1"/>
  <c r="C84" i="1"/>
  <c r="C133" i="1" s="1"/>
  <c r="C80" i="1"/>
  <c r="C77" i="1"/>
  <c r="C73" i="1"/>
  <c r="H38" i="1"/>
  <c r="H51" i="1"/>
  <c r="H30" i="1"/>
  <c r="H34" i="1"/>
  <c r="H26" i="1"/>
  <c r="H25" i="1" l="1"/>
  <c r="H62" i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<sst xmlns="http://schemas.openxmlformats.org/spreadsheetml/2006/main" count="202" uniqueCount="138">
  <si>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</si>
  <si>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</si>
  <si>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</si>
  <si>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</si>
  <si>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</si>
  <si>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</si>
  <si>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</si>
  <si>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</si>
  <si>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</si>
  <si>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</si>
  <si>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</si>
  <si>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</si>
  <si>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</si>
  <si>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</si>
  <si>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</si>
  <si>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</si>
  <si>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</si>
  <si>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</si>
  <si>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</si>
  <si>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</si>
  <si>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</si>
  <si>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</si>
  <si>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</si>
  <si>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</si>
  <si>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</si>
  <si>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</si>
  <si>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</si>
  <si>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</si>
  <si>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</si>
  <si>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</si>
  <si>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</si>
  <si>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</si>
  <si>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Agatel</t>
  </si>
  <si>
    <t>R-1461/25VP</t>
  </si>
  <si>
    <t>146/25</t>
  </si>
  <si>
    <t xml:space="preserve">Dana: 31.12.2025 </t>
  </si>
  <si>
    <t>Primljena i neutrošena participacija od 31.12.2025</t>
  </si>
  <si>
    <t xml:space="preserve">Dana 31.12.2025.godine Dom zdravlja Požarevac je izvršio plaćanje prema dobavljačima: </t>
  </si>
  <si>
    <t>Farmalogist</t>
  </si>
  <si>
    <t>Sopharma Trading</t>
  </si>
  <si>
    <t>Vega</t>
  </si>
  <si>
    <t>Phoenix Pharma</t>
  </si>
  <si>
    <t>Vicor</t>
  </si>
  <si>
    <t>Atan Mark</t>
  </si>
  <si>
    <t xml:space="preserve">NIS A.D. </t>
  </si>
  <si>
    <t>Auto servis Dule</t>
  </si>
  <si>
    <t>AMD Pobeda</t>
  </si>
  <si>
    <t>Lavija</t>
  </si>
  <si>
    <t>M Parts</t>
  </si>
  <si>
    <t>MIM Global</t>
  </si>
  <si>
    <t>MG Doo</t>
  </si>
  <si>
    <t>Sektor</t>
  </si>
  <si>
    <t>SZR SMIŽ</t>
  </si>
  <si>
    <t xml:space="preserve">Stig centar </t>
  </si>
  <si>
    <t>Tip Top</t>
  </si>
  <si>
    <t>Tehnomarket</t>
  </si>
  <si>
    <t>ZZJZ</t>
  </si>
  <si>
    <t>ZR Aleksandar Tošić</t>
  </si>
  <si>
    <t>Elektroluks 012</t>
  </si>
  <si>
    <t>Elmont gradnja</t>
  </si>
  <si>
    <t>Evropa okovi</t>
  </si>
  <si>
    <t>JP PTT Saobraćaj</t>
  </si>
  <si>
    <t>MT: S Telekom Srbija 062</t>
  </si>
  <si>
    <t>MT: S Telekom Srbija 065</t>
  </si>
  <si>
    <t>SBB</t>
  </si>
  <si>
    <t>Panorama</t>
  </si>
  <si>
    <t>Dunav osiguranje</t>
  </si>
  <si>
    <t>Neo yu- dent</t>
  </si>
  <si>
    <t>Mobident</t>
  </si>
  <si>
    <t>250612550</t>
  </si>
  <si>
    <t>250612796</t>
  </si>
  <si>
    <t>1105716566</t>
  </si>
  <si>
    <t>935465/25</t>
  </si>
  <si>
    <t>268259025</t>
  </si>
  <si>
    <t>935470/25</t>
  </si>
  <si>
    <t>R25-11719</t>
  </si>
  <si>
    <t>ifvp-3049/25</t>
  </si>
  <si>
    <t>9006359228</t>
  </si>
  <si>
    <t>9006357412</t>
  </si>
  <si>
    <t>171/2025</t>
  </si>
  <si>
    <t>168/2025</t>
  </si>
  <si>
    <t>164/2025</t>
  </si>
  <si>
    <t>096-P/2025</t>
  </si>
  <si>
    <t>974/2025</t>
  </si>
  <si>
    <t>976/2025</t>
  </si>
  <si>
    <t>1018/2025</t>
  </si>
  <si>
    <t>1020/2025</t>
  </si>
  <si>
    <t>1021/2025</t>
  </si>
  <si>
    <t>2025001400582</t>
  </si>
  <si>
    <t>20255001400577</t>
  </si>
  <si>
    <t>2025001400598</t>
  </si>
  <si>
    <t>25-F03-038</t>
  </si>
  <si>
    <t>25-301-002776</t>
  </si>
  <si>
    <t>25-RN001001925</t>
  </si>
  <si>
    <t>25-RN001002000</t>
  </si>
  <si>
    <t>207/2025</t>
  </si>
  <si>
    <t>2142022</t>
  </si>
  <si>
    <t>2162022</t>
  </si>
  <si>
    <t>70/25</t>
  </si>
  <si>
    <t>IF25-0775</t>
  </si>
  <si>
    <t>106/99-6381-70-2025</t>
  </si>
  <si>
    <t>12/99-6406-70-2025</t>
  </si>
  <si>
    <t>174/2025</t>
  </si>
  <si>
    <t>181/2025</t>
  </si>
  <si>
    <t>180/2025</t>
  </si>
  <si>
    <t>179/2025</t>
  </si>
  <si>
    <t>FA-2307-0/25</t>
  </si>
  <si>
    <t>IF25-0050</t>
  </si>
  <si>
    <t>2911251</t>
  </si>
  <si>
    <t>250002105588</t>
  </si>
  <si>
    <t>40-290-062-1091618</t>
  </si>
  <si>
    <t>32-290-065-1091619</t>
  </si>
  <si>
    <t>85-290-012-1091620</t>
  </si>
  <si>
    <t>9093980290</t>
  </si>
  <si>
    <t>173/2025</t>
  </si>
  <si>
    <t>2192022</t>
  </si>
  <si>
    <t>2202022</t>
  </si>
  <si>
    <t>25-RN001000012</t>
  </si>
  <si>
    <t>51-1147-5049225</t>
  </si>
  <si>
    <t>51-1147-5048725</t>
  </si>
  <si>
    <t>51-1147-5048625</t>
  </si>
  <si>
    <t>51-1147-5048425</t>
  </si>
  <si>
    <t>51-1147-5048525</t>
  </si>
  <si>
    <t>51-1147-5048325</t>
  </si>
  <si>
    <t>51-1147-5048925</t>
  </si>
  <si>
    <t>51-1147-5049125</t>
  </si>
  <si>
    <t>51-1147-5048825</t>
  </si>
  <si>
    <t>189/2025</t>
  </si>
  <si>
    <t>193/2025</t>
  </si>
  <si>
    <t>2664/25</t>
  </si>
  <si>
    <t>2665/25</t>
  </si>
  <si>
    <t>2666/25</t>
  </si>
  <si>
    <t>154/25</t>
  </si>
  <si>
    <t>UKUPNO LEKOVI- DIREKTNA PLAĆANJA</t>
  </si>
  <si>
    <t>UKUPNO SANITETSKI- DIREKTNA PLAĆANJA</t>
  </si>
  <si>
    <t>UKUPNO ENERGENTI- PO TREBOVANJU</t>
  </si>
  <si>
    <t>UKUPNO MATERIJALNI TROŠKOVI- PO TREBOVANJU</t>
  </si>
  <si>
    <t>UKUPNO MATERIJALNI - PO TREBOVANJU- ZUBNO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</si>
</sst>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41A]General"/>
    <numFmt numFmtId="165" formatCode="dd/mm/yyyy;@"/>
    <numFmt numFmtId="166" formatCode="#,##0.00;[Red]#,##0.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/>
    <xf numFmtId="0" fontId="7" fillId="0" borderId="0"/>
  </cellStyleXfs>
  <cellXfs count="66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7" fillId="0" borderId="1" xfId="2" applyBorder="1"/>
    <xf numFmtId="166" fontId="8" fillId="0" borderId="1" xfId="2" applyNumberFormat="1" applyFont="1" applyBorder="1"/>
    <xf numFmtId="49" fontId="7" fillId="0" borderId="1" xfId="2" applyNumberFormat="1" applyBorder="1"/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1" xfId="2" applyFont="1" applyBorder="1"/>
    <xf numFmtId="0" fontId="10" fillId="0" borderId="1" xfId="0" applyFont="1" applyFill="1" applyBorder="1" applyAlignment="1">
      <alignment horizontal="left"/>
    </xf>
    <xf numFmtId="166" fontId="9" fillId="0" borderId="1" xfId="2" applyNumberFormat="1" applyFont="1" applyBorder="1"/>
    <xf numFmtId="4" fontId="10" fillId="0" borderId="1" xfId="0" applyNumberFormat="1" applyFont="1" applyFill="1" applyBorder="1" applyAlignment="1">
      <alignment horizontal="right"/>
    </xf>
    <xf numFmtId="166" fontId="8" fillId="0" borderId="1" xfId="2" applyNumberFormat="1" applyFont="1" applyFill="1" applyBorder="1"/>
    <xf numFmtId="49" fontId="7" fillId="0" borderId="1" xfId="2" applyNumberFormat="1" applyFill="1" applyBorder="1"/>
    <xf numFmtId="4" fontId="11" fillId="0" borderId="1" xfId="0" applyNumberFormat="1" applyFont="1" applyFill="1" applyBorder="1" applyAlignment="1">
      <alignment horizontal="right"/>
    </xf>
    <xf numFmtId="166" fontId="9" fillId="0" borderId="1" xfId="2" applyNumberFormat="1" applyFont="1" applyFill="1" applyBorder="1"/>
    <xf numFmtId="4" fontId="9" fillId="0" borderId="1" xfId="2" applyNumberFormat="1" applyFont="1" applyBorder="1" applyAlignment="1">
      <alignment horizontal="center"/>
    </xf>
  </cellXfs>
  <cellStyles count="3">
    <cellStyle name="Excel Built-in Normal" xfId="1"/>
    <cellStyle name="Normal" xfId="0" builtinId="0"/>
    <cellStyle name="Normal_Sheet1" xfId="2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9"/>
  <sheetViews>
    <sheetView tabSelected="1" topLeftCell="B1" zoomScaleNormal="100" workbookViewId="0">
      <selection activeCell="B140" sqref="B140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54" t="s">
        <v>0</v>
      </c>
      <c r="D2" s="54"/>
      <c r="E2" s="54"/>
      <c r="F2" s="54"/>
      <c r="G2" s="54"/>
    </row>
    <row r="4" spans="2:15" x14ac:dyDescent="0.25">
      <c r="B4" s="55" t="s">
        <v>1</v>
      </c>
      <c r="C4" s="55"/>
      <c r="D4" s="55"/>
    </row>
    <row r="5" spans="2:15" x14ac:dyDescent="0.25">
      <c r="B5" s="55" t="s">
        <v>2</v>
      </c>
      <c r="C5" s="55"/>
      <c r="D5" s="55"/>
    </row>
    <row r="6" spans="2:15" x14ac:dyDescent="0.25">
      <c r="B6" s="55" t="s">
        <v>3</v>
      </c>
      <c r="C6" s="55"/>
      <c r="D6" s="55"/>
    </row>
    <row r="7" spans="2:15" x14ac:dyDescent="0.25">
      <c r="I7" s="9"/>
      <c r="J7" s="9"/>
    </row>
    <row r="8" spans="2:15" x14ac:dyDescent="0.25">
      <c r="B8" s="56" t="s">
        <v>35</v>
      </c>
      <c r="C8" s="56"/>
      <c r="D8" s="56"/>
      <c r="E8" s="56"/>
      <c r="F8" s="56"/>
      <c r="G8" s="56"/>
      <c r="H8" s="56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8" t="s">
        <v>4</v>
      </c>
      <c r="C11" s="49"/>
      <c r="D11" s="49"/>
      <c r="E11" s="49"/>
      <c r="F11" s="50"/>
      <c r="G11" s="23" t="s">
        <v>5</v>
      </c>
      <c r="H11" s="23" t="s">
        <v>6</v>
      </c>
      <c r="I11" s="9"/>
      <c r="J11" s="9"/>
      <c r="K11" s="44"/>
      <c r="L11" s="44"/>
      <c r="M11" s="44"/>
      <c r="N11" s="44"/>
      <c r="O11" s="44"/>
    </row>
    <row r="12" spans="2:15" x14ac:dyDescent="0.25">
      <c r="B12" s="46" t="s">
        <v>7</v>
      </c>
      <c r="C12" s="46"/>
      <c r="D12" s="46"/>
      <c r="E12" s="46"/>
      <c r="F12" s="46"/>
      <c r="G12" s="15">
        <v>46387</v>
      </c>
      <c r="H12" s="12">
        <v>6149637.7999999998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45" t="s">
        <v>8</v>
      </c>
      <c r="C13" s="45"/>
      <c r="D13" s="45"/>
      <c r="E13" s="45"/>
      <c r="F13" s="45"/>
      <c r="G13" s="15">
        <v>46387</v>
      </c>
      <c r="H13" s="1">
        <f>H14+H31-H39-H55</f>
        <v>74859.220000000147</v>
      </c>
      <c r="I13" s="9"/>
      <c r="J13" s="9"/>
      <c r="K13" s="7"/>
      <c r="L13" s="7"/>
      <c r="M13" s="21"/>
      <c r="N13" s="7"/>
      <c r="O13" s="7"/>
    </row>
    <row r="14" spans="2:15" x14ac:dyDescent="0.25">
      <c r="B14" s="47" t="s">
        <v>9</v>
      </c>
      <c r="C14" s="47"/>
      <c r="D14" s="47"/>
      <c r="E14" s="47"/>
      <c r="F14" s="47"/>
      <c r="G14" s="16">
        <v>46387</v>
      </c>
      <c r="H14" s="2">
        <f>SUM(H15:H30)</f>
        <v>3121180.5700000003</v>
      </c>
      <c r="I14" s="22"/>
      <c r="J14" s="9"/>
      <c r="K14" s="21"/>
      <c r="L14" s="7"/>
      <c r="M14" s="21"/>
      <c r="N14" s="7"/>
      <c r="O14" s="7"/>
    </row>
    <row r="15" spans="2:15" x14ac:dyDescent="0.25">
      <c r="B15" s="32" t="s">
        <v>10</v>
      </c>
      <c r="C15" s="33"/>
      <c r="D15" s="33"/>
      <c r="E15" s="33"/>
      <c r="F15" s="34"/>
      <c r="G15" s="17"/>
      <c r="H15" s="10">
        <v>0</v>
      </c>
      <c r="I15" s="24"/>
      <c r="J15" s="9"/>
      <c r="K15" s="6"/>
    </row>
    <row r="16" spans="2:15" x14ac:dyDescent="0.25">
      <c r="B16" s="32" t="s">
        <v>11</v>
      </c>
      <c r="C16" s="33"/>
      <c r="D16" s="33"/>
      <c r="E16" s="33"/>
      <c r="F16" s="34"/>
      <c r="G16" s="17"/>
      <c r="H16" s="10">
        <v>0</v>
      </c>
      <c r="I16" s="24"/>
      <c r="J16" s="9"/>
      <c r="K16" s="6"/>
    </row>
    <row r="17" spans="2:13" x14ac:dyDescent="0.25">
      <c r="B17" s="32" t="s">
        <v>12</v>
      </c>
      <c r="C17" s="33"/>
      <c r="D17" s="33"/>
      <c r="E17" s="33"/>
      <c r="F17" s="34"/>
      <c r="G17" s="17"/>
      <c r="H17" s="10">
        <v>0</v>
      </c>
      <c r="I17" s="24"/>
      <c r="J17" s="9"/>
      <c r="K17" s="6"/>
    </row>
    <row r="18" spans="2:13" x14ac:dyDescent="0.25">
      <c r="B18" s="32" t="s">
        <v>13</v>
      </c>
      <c r="C18" s="33"/>
      <c r="D18" s="33"/>
      <c r="E18" s="33"/>
      <c r="F18" s="34"/>
      <c r="G18" s="17"/>
      <c r="H18" s="8">
        <v>0</v>
      </c>
      <c r="I18" s="24"/>
      <c r="J18" s="9"/>
      <c r="K18" s="6"/>
      <c r="L18" s="6"/>
    </row>
    <row r="19" spans="2:13" x14ac:dyDescent="0.25">
      <c r="B19" s="32" t="s">
        <v>27</v>
      </c>
      <c r="C19" s="33"/>
      <c r="D19" s="33"/>
      <c r="E19" s="33"/>
      <c r="F19" s="34"/>
      <c r="G19" s="17"/>
      <c r="H19" s="25">
        <v>0</v>
      </c>
      <c r="I19" s="24"/>
      <c r="J19" s="9"/>
      <c r="K19" s="6"/>
      <c r="L19" s="6"/>
    </row>
    <row r="20" spans="2:13" x14ac:dyDescent="0.25">
      <c r="B20" s="32" t="s">
        <v>14</v>
      </c>
      <c r="C20" s="33"/>
      <c r="D20" s="33"/>
      <c r="E20" s="33"/>
      <c r="F20" s="34"/>
      <c r="G20" s="17"/>
      <c r="H20" s="8">
        <v>276454.53000000003</v>
      </c>
      <c r="I20" s="24"/>
      <c r="J20" s="9"/>
    </row>
    <row r="21" spans="2:13" x14ac:dyDescent="0.25">
      <c r="B21" s="32" t="s">
        <v>15</v>
      </c>
      <c r="C21" s="33"/>
      <c r="D21" s="33"/>
      <c r="E21" s="33"/>
      <c r="F21" s="34"/>
      <c r="G21" s="17"/>
      <c r="H21" s="8">
        <v>0</v>
      </c>
      <c r="I21" s="24"/>
      <c r="J21" s="9"/>
    </row>
    <row r="22" spans="2:13" x14ac:dyDescent="0.25">
      <c r="B22" s="32" t="s">
        <v>29</v>
      </c>
      <c r="C22" s="33"/>
      <c r="D22" s="33"/>
      <c r="E22" s="33"/>
      <c r="F22" s="34"/>
      <c r="G22" s="17"/>
      <c r="H22" s="8">
        <v>0</v>
      </c>
      <c r="I22" s="24"/>
      <c r="J22" s="9"/>
    </row>
    <row r="23" spans="2:13" x14ac:dyDescent="0.25">
      <c r="B23" s="32" t="s">
        <v>16</v>
      </c>
      <c r="C23" s="33"/>
      <c r="D23" s="33"/>
      <c r="E23" s="33"/>
      <c r="F23" s="34"/>
      <c r="G23" s="17"/>
      <c r="H23" s="8">
        <v>815873.8</v>
      </c>
      <c r="I23" s="24"/>
      <c r="J23" s="9"/>
      <c r="K23" s="6"/>
    </row>
    <row r="24" spans="2:13" x14ac:dyDescent="0.25">
      <c r="B24" s="32" t="s">
        <v>31</v>
      </c>
      <c r="C24" s="33"/>
      <c r="D24" s="33"/>
      <c r="E24" s="33"/>
      <c r="F24" s="34"/>
      <c r="G24" s="17"/>
      <c r="H24" s="8">
        <v>0</v>
      </c>
      <c r="I24" s="24"/>
      <c r="J24" s="9"/>
      <c r="K24" s="6"/>
    </row>
    <row r="25" spans="2:13" x14ac:dyDescent="0.25">
      <c r="B25" s="32" t="s">
        <v>17</v>
      </c>
      <c r="C25" s="33"/>
      <c r="D25" s="33"/>
      <c r="E25" s="33"/>
      <c r="F25" s="34"/>
      <c r="G25" s="17"/>
      <c r="H25" s="8">
        <f>614419.28</f>
        <v>614419.28</v>
      </c>
      <c r="I25" s="24"/>
      <c r="J25" s="9"/>
      <c r="K25" s="6"/>
      <c r="L25" s="26"/>
      <c r="M25" s="24"/>
    </row>
    <row r="26" spans="2:13" x14ac:dyDescent="0.25">
      <c r="B26" s="32" t="s">
        <v>18</v>
      </c>
      <c r="C26" s="33"/>
      <c r="D26" s="33"/>
      <c r="E26" s="33"/>
      <c r="F26" s="34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+1743911.66-1743911.66+79657.68+1200+4150+2050-106922.82-2970-1030-21000-10140-5100-700-128913.08-2842.83-25321-15170+170754.94+1193320.07+1230478.64-1182920.07-1205157.64-11676-42767.6-130000-141215.81-43028.06+1160277.81+131130.36-1024285.81+1260646.62-1252709.62-10602+1945169.93+141215.81-1815169.93-150499.95-2061.54-4020+1758315.03-1747713.03-25322.07-59254.83+1187777.43+153342.78-445549.32</f>
        <v>1210086.17</v>
      </c>
      <c r="J26" s="24"/>
      <c r="K26" s="6"/>
      <c r="L26" s="6"/>
    </row>
    <row r="27" spans="2:13" x14ac:dyDescent="0.25">
      <c r="B27" s="32" t="s">
        <v>30</v>
      </c>
      <c r="C27" s="33"/>
      <c r="D27" s="33"/>
      <c r="E27" s="33"/>
      <c r="F27" s="34"/>
      <c r="G27" s="17"/>
      <c r="H27" s="8">
        <v>0</v>
      </c>
      <c r="I27" s="24"/>
      <c r="J27" s="9"/>
      <c r="K27" s="9"/>
      <c r="L27" s="6"/>
    </row>
    <row r="28" spans="2:13" x14ac:dyDescent="0.25">
      <c r="B28" s="32" t="s">
        <v>19</v>
      </c>
      <c r="C28" s="33"/>
      <c r="D28" s="33"/>
      <c r="E28" s="33"/>
      <c r="F28" s="34"/>
      <c r="G28" s="17"/>
      <c r="H28" s="8">
        <v>0</v>
      </c>
      <c r="I28" s="24"/>
      <c r="J28" s="9"/>
      <c r="K28" s="6"/>
    </row>
    <row r="29" spans="2:13" x14ac:dyDescent="0.25">
      <c r="B29" s="32" t="s">
        <v>20</v>
      </c>
      <c r="C29" s="33"/>
      <c r="D29" s="33"/>
      <c r="E29" s="33"/>
      <c r="F29" s="34"/>
      <c r="G29" s="17"/>
      <c r="H29" s="8">
        <v>0</v>
      </c>
      <c r="I29" s="24"/>
      <c r="J29" s="9"/>
      <c r="K29" s="6"/>
      <c r="L29" s="6"/>
    </row>
    <row r="30" spans="2:13" x14ac:dyDescent="0.25">
      <c r="B30" s="32" t="s">
        <v>36</v>
      </c>
      <c r="C30" s="33"/>
      <c r="D30" s="33"/>
      <c r="E30" s="33"/>
      <c r="F30" s="34"/>
      <c r="G30" s="17"/>
      <c r="H30" s="8">
        <f>1350+8850+3700-6+650+6950+5600+5200+5450+4450-58.1+10300+3000+2800-21210.45-104.12-12521+4700+4200+3850-302.63+550+7000+1800-11988.41+850+7450+3550-118.47+600+6200+2800-455.78-6+3750+7850+4450+1550+5900+3550-6+2100+6400+4900-19.91+1950+5000+1100-18809.07+950+7850+2950-34098.31-6+3750+8400+4150-32962+550+7050+2400-121.19+550+6250+3900-10140-12+1200+7500+4400-97.26+1050+6100+4000-3819.89+1000+13250-6+4050+6100+5100-299.07+800+5950+2050-13853.43+2350+6200+3000-115.01+1250+4600+2600-6-6+5400+9650+5750+6550+3550-43843.39+1050+9850+4650-266+800+6400+2500-146.64+13550+4600-96.86-98.7+11000+3100-6316.92+9500+3300+7350+3450-6+11050+3150-13-6+11350+3800-15684+8250+4700-34301.57+7950+3650-33812+8150+2950-11830-401.75+11050+2950-112.47-12+7800+1800+3800+5700+5700+9800+3050-3062.15+7150-29087.93-36.81+4100+7850+2000+2900-12-6+12100+5050-15009+6950+2800-48439.24+1150+9550+3450-6+2100+8400+1800-172.56+1050+12050+4200-19.02-311.14+2050+7200+2750-6760+950+7300+4700-66.84+2300+10750+4850-6+1600+9600+2600-6+2400+11400+3950-25350-2557.25-747.36+3600+8450+4750-21668+3350+6500+2750-119.85+2750+4250+4800-38285.81+8900+3600-154.06+2100+9150+3400-6-6+1950+6250+3850+1500+9300+5550-6+3350+5400+4350-13520-12+4100+6600+3000-1058.39+1350+8300+3750-826.02-143.7+3150+9350+3100-142246.68+1300+7350+4100+1150+10650+5700</f>
        <v>204346.79000000004</v>
      </c>
      <c r="I30" s="24"/>
      <c r="J30" s="9"/>
      <c r="K30" s="6"/>
      <c r="L30" s="6"/>
    </row>
    <row r="31" spans="2:13" x14ac:dyDescent="0.25">
      <c r="B31" s="51" t="s">
        <v>21</v>
      </c>
      <c r="C31" s="52"/>
      <c r="D31" s="52"/>
      <c r="E31" s="52"/>
      <c r="F31" s="53"/>
      <c r="G31" s="16">
        <v>46387</v>
      </c>
      <c r="H31" s="2">
        <f>H32+H33+H34+H35+H37+H38+H36</f>
        <v>98390.209999999977</v>
      </c>
      <c r="I31" s="9"/>
      <c r="K31" s="6"/>
      <c r="L31" s="6"/>
    </row>
    <row r="32" spans="2:13" x14ac:dyDescent="0.25">
      <c r="B32" s="32" t="s">
        <v>10</v>
      </c>
      <c r="C32" s="33"/>
      <c r="D32" s="33"/>
      <c r="E32" s="33"/>
      <c r="F32" s="34"/>
      <c r="G32" s="18"/>
      <c r="H32" s="10">
        <v>0</v>
      </c>
      <c r="I32" s="9"/>
      <c r="J32" s="9"/>
      <c r="K32" s="6"/>
      <c r="L32" s="6"/>
    </row>
    <row r="33" spans="2:12" x14ac:dyDescent="0.25">
      <c r="B33" s="32" t="s">
        <v>13</v>
      </c>
      <c r="C33" s="33"/>
      <c r="D33" s="33"/>
      <c r="E33" s="33"/>
      <c r="F33" s="34"/>
      <c r="G33" s="18"/>
      <c r="H33" s="8">
        <v>0</v>
      </c>
      <c r="I33" s="9"/>
      <c r="J33" s="9"/>
      <c r="K33" s="6"/>
      <c r="L33" s="6"/>
    </row>
    <row r="34" spans="2:12" x14ac:dyDescent="0.25">
      <c r="B34" s="32" t="s">
        <v>18</v>
      </c>
      <c r="C34" s="33"/>
      <c r="D34" s="33"/>
      <c r="E34" s="33"/>
      <c r="F34" s="34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+135765-42971.12+42971.12+145036.4-145036.4-47415.56+20739+42971.12-155662+5040-5040+47415.56+156922-35545.21+300003.6-340083.6+40080+35545.21-129365.79</f>
        <v>75625.209999999977</v>
      </c>
      <c r="I34" s="9"/>
      <c r="J34" s="9"/>
      <c r="K34" s="6"/>
      <c r="L34" s="6"/>
    </row>
    <row r="35" spans="2:12" x14ac:dyDescent="0.25">
      <c r="B35" s="32" t="s">
        <v>19</v>
      </c>
      <c r="C35" s="33"/>
      <c r="D35" s="33"/>
      <c r="E35" s="33"/>
      <c r="F35" s="34"/>
      <c r="G35" s="18"/>
      <c r="H35" s="8">
        <v>0</v>
      </c>
      <c r="I35" s="9"/>
      <c r="J35" s="9"/>
      <c r="K35" s="6"/>
      <c r="L35" s="6"/>
    </row>
    <row r="36" spans="2:12" x14ac:dyDescent="0.25">
      <c r="B36" s="32" t="s">
        <v>11</v>
      </c>
      <c r="C36" s="33"/>
      <c r="D36" s="33"/>
      <c r="E36" s="33"/>
      <c r="F36" s="34"/>
      <c r="G36" s="18"/>
      <c r="H36" s="8">
        <v>0</v>
      </c>
      <c r="I36" s="9"/>
      <c r="J36" s="9"/>
      <c r="K36" s="6"/>
    </row>
    <row r="37" spans="2:12" x14ac:dyDescent="0.25">
      <c r="B37" s="32" t="s">
        <v>20</v>
      </c>
      <c r="C37" s="33"/>
      <c r="D37" s="33"/>
      <c r="E37" s="33"/>
      <c r="F37" s="34"/>
      <c r="G37" s="18"/>
      <c r="H37" s="8">
        <v>0</v>
      </c>
      <c r="I37" s="9"/>
      <c r="J37" s="9"/>
    </row>
    <row r="38" spans="2:12" x14ac:dyDescent="0.25">
      <c r="B38" s="32" t="s">
        <v>36</v>
      </c>
      <c r="C38" s="33"/>
      <c r="D38" s="33"/>
      <c r="E38" s="33"/>
      <c r="F38" s="34"/>
      <c r="G38" s="18"/>
      <c r="H38" s="8">
        <f>22765</f>
        <v>22765</v>
      </c>
      <c r="I38" s="9"/>
      <c r="J38" s="9"/>
      <c r="K38" s="6"/>
    </row>
    <row r="39" spans="2:12" x14ac:dyDescent="0.25">
      <c r="B39" s="35" t="s">
        <v>22</v>
      </c>
      <c r="C39" s="36"/>
      <c r="D39" s="36"/>
      <c r="E39" s="36"/>
      <c r="F39" s="37"/>
      <c r="G39" s="19">
        <v>46387</v>
      </c>
      <c r="H39" s="3">
        <f>SUM(H40:H54)</f>
        <v>3074918.37</v>
      </c>
      <c r="I39" s="9"/>
      <c r="J39" s="9"/>
    </row>
    <row r="40" spans="2:12" x14ac:dyDescent="0.25">
      <c r="B40" s="32" t="s">
        <v>10</v>
      </c>
      <c r="C40" s="33"/>
      <c r="D40" s="33"/>
      <c r="E40" s="33"/>
      <c r="F40" s="34"/>
      <c r="G40" s="17"/>
      <c r="H40" s="10">
        <v>0</v>
      </c>
      <c r="I40" s="9"/>
      <c r="J40" s="9"/>
    </row>
    <row r="41" spans="2:12" x14ac:dyDescent="0.25">
      <c r="B41" s="32" t="s">
        <v>11</v>
      </c>
      <c r="C41" s="33"/>
      <c r="D41" s="33"/>
      <c r="E41" s="33"/>
      <c r="F41" s="34"/>
      <c r="G41" s="17"/>
      <c r="H41" s="10">
        <v>0</v>
      </c>
      <c r="I41" s="9"/>
      <c r="J41" s="9"/>
    </row>
    <row r="42" spans="2:12" x14ac:dyDescent="0.25">
      <c r="B42" s="32" t="s">
        <v>12</v>
      </c>
      <c r="C42" s="33"/>
      <c r="D42" s="33"/>
      <c r="E42" s="33"/>
      <c r="F42" s="34"/>
      <c r="G42" s="17"/>
      <c r="H42" s="10">
        <v>0</v>
      </c>
      <c r="I42" s="9"/>
      <c r="J42" s="9"/>
    </row>
    <row r="43" spans="2:12" x14ac:dyDescent="0.25">
      <c r="B43" s="32" t="s">
        <v>13</v>
      </c>
      <c r="C43" s="33"/>
      <c r="D43" s="33"/>
      <c r="E43" s="33"/>
      <c r="F43" s="34"/>
      <c r="G43" s="17"/>
      <c r="H43" s="8">
        <v>0</v>
      </c>
      <c r="I43" s="9"/>
      <c r="J43" s="22"/>
      <c r="K43" s="6"/>
      <c r="L43" s="6"/>
    </row>
    <row r="44" spans="2:12" x14ac:dyDescent="0.25">
      <c r="B44" s="32" t="s">
        <v>27</v>
      </c>
      <c r="C44" s="33"/>
      <c r="D44" s="33"/>
      <c r="E44" s="33"/>
      <c r="F44" s="34"/>
      <c r="G44" s="17" t="s">
        <v>28</v>
      </c>
      <c r="H44" s="10">
        <v>0</v>
      </c>
      <c r="I44" s="9"/>
      <c r="J44" s="9"/>
      <c r="L44" s="6"/>
    </row>
    <row r="45" spans="2:12" x14ac:dyDescent="0.25">
      <c r="B45" s="32" t="s">
        <v>14</v>
      </c>
      <c r="C45" s="33"/>
      <c r="D45" s="33"/>
      <c r="E45" s="33"/>
      <c r="F45" s="34"/>
      <c r="G45" s="17"/>
      <c r="H45" s="8">
        <v>276454.53000000003</v>
      </c>
      <c r="I45" s="9"/>
      <c r="J45" s="9"/>
    </row>
    <row r="46" spans="2:12" x14ac:dyDescent="0.25">
      <c r="B46" s="32" t="s">
        <v>15</v>
      </c>
      <c r="C46" s="33"/>
      <c r="D46" s="33"/>
      <c r="E46" s="33"/>
      <c r="F46" s="34"/>
      <c r="G46" s="17"/>
      <c r="H46" s="8">
        <v>0</v>
      </c>
      <c r="I46" s="9"/>
      <c r="J46" s="9"/>
      <c r="L46" s="6"/>
    </row>
    <row r="47" spans="2:12" x14ac:dyDescent="0.25">
      <c r="B47" s="32" t="s">
        <v>29</v>
      </c>
      <c r="C47" s="33"/>
      <c r="D47" s="33"/>
      <c r="E47" s="33"/>
      <c r="F47" s="34"/>
      <c r="G47" s="17"/>
      <c r="H47" s="8">
        <v>0</v>
      </c>
      <c r="I47" s="9"/>
      <c r="J47" s="9"/>
      <c r="L47" s="6"/>
    </row>
    <row r="48" spans="2:12" x14ac:dyDescent="0.25">
      <c r="B48" s="32" t="s">
        <v>16</v>
      </c>
      <c r="C48" s="33"/>
      <c r="D48" s="33"/>
      <c r="E48" s="33"/>
      <c r="F48" s="34"/>
      <c r="G48" s="17"/>
      <c r="H48" s="8">
        <v>815873.8</v>
      </c>
      <c r="I48" s="9"/>
      <c r="J48" s="9"/>
    </row>
    <row r="49" spans="2:12" x14ac:dyDescent="0.25">
      <c r="B49" s="32" t="s">
        <v>31</v>
      </c>
      <c r="C49" s="33"/>
      <c r="D49" s="33"/>
      <c r="E49" s="33"/>
      <c r="F49" s="34"/>
      <c r="G49" s="17"/>
      <c r="H49" s="8">
        <v>0</v>
      </c>
      <c r="I49" s="9"/>
      <c r="J49" s="9"/>
    </row>
    <row r="50" spans="2:12" x14ac:dyDescent="0.25">
      <c r="B50" s="32" t="s">
        <v>17</v>
      </c>
      <c r="C50" s="33"/>
      <c r="D50" s="33"/>
      <c r="E50" s="33"/>
      <c r="F50" s="34"/>
      <c r="G50" s="17"/>
      <c r="H50" s="8">
        <v>614419.28</v>
      </c>
      <c r="I50" s="9"/>
      <c r="J50" s="9"/>
    </row>
    <row r="51" spans="2:12" x14ac:dyDescent="0.25">
      <c r="B51" s="32" t="s">
        <v>18</v>
      </c>
      <c r="C51" s="33"/>
      <c r="D51" s="33"/>
      <c r="E51" s="33"/>
      <c r="F51" s="34"/>
      <c r="G51" s="17"/>
      <c r="H51" s="8">
        <f>1366695.59+1475.17</f>
        <v>1368170.76</v>
      </c>
      <c r="I51" s="9"/>
      <c r="J51" s="9"/>
    </row>
    <row r="52" spans="2:12" x14ac:dyDescent="0.25">
      <c r="B52" s="32" t="s">
        <v>30</v>
      </c>
      <c r="C52" s="33"/>
      <c r="D52" s="33"/>
      <c r="E52" s="33"/>
      <c r="F52" s="34"/>
      <c r="G52" s="17"/>
      <c r="H52" s="8">
        <v>0</v>
      </c>
      <c r="I52" s="27"/>
      <c r="J52" s="9"/>
      <c r="K52" s="9"/>
      <c r="L52" s="6"/>
    </row>
    <row r="53" spans="2:12" x14ac:dyDescent="0.25">
      <c r="B53" s="32" t="s">
        <v>19</v>
      </c>
      <c r="C53" s="33"/>
      <c r="D53" s="33"/>
      <c r="E53" s="33"/>
      <c r="F53" s="34"/>
      <c r="G53" s="17"/>
      <c r="H53" s="8">
        <v>0</v>
      </c>
      <c r="I53" s="9"/>
      <c r="J53" s="9"/>
      <c r="K53" s="6"/>
      <c r="L53" s="9"/>
    </row>
    <row r="54" spans="2:12" x14ac:dyDescent="0.25">
      <c r="B54" s="32" t="s">
        <v>20</v>
      </c>
      <c r="C54" s="33"/>
      <c r="D54" s="33"/>
      <c r="E54" s="33"/>
      <c r="F54" s="34"/>
      <c r="G54" s="17"/>
      <c r="H54" s="8">
        <v>0</v>
      </c>
      <c r="I54" s="9"/>
      <c r="J54" s="9"/>
      <c r="K54" s="6"/>
      <c r="L54" s="9"/>
    </row>
    <row r="55" spans="2:12" x14ac:dyDescent="0.25">
      <c r="B55" s="35" t="s">
        <v>23</v>
      </c>
      <c r="C55" s="36"/>
      <c r="D55" s="36"/>
      <c r="E55" s="36"/>
      <c r="F55" s="37"/>
      <c r="G55" s="19">
        <v>46387</v>
      </c>
      <c r="H55" s="3">
        <f>SUM(H56:H61)</f>
        <v>69793.19</v>
      </c>
      <c r="I55" s="9"/>
      <c r="J55" s="9"/>
      <c r="K55" s="6"/>
      <c r="L55" s="6"/>
    </row>
    <row r="56" spans="2:12" x14ac:dyDescent="0.25">
      <c r="B56" s="32" t="s">
        <v>10</v>
      </c>
      <c r="C56" s="33"/>
      <c r="D56" s="33"/>
      <c r="E56" s="33"/>
      <c r="F56" s="34"/>
      <c r="G56" s="18"/>
      <c r="H56" s="10">
        <v>0</v>
      </c>
      <c r="I56" s="9"/>
      <c r="J56" s="9"/>
      <c r="K56" s="6"/>
      <c r="L56" s="6"/>
    </row>
    <row r="57" spans="2:12" x14ac:dyDescent="0.25">
      <c r="B57" s="32" t="s">
        <v>13</v>
      </c>
      <c r="C57" s="33"/>
      <c r="D57" s="33"/>
      <c r="E57" s="33"/>
      <c r="F57" s="34"/>
      <c r="G57" s="18"/>
      <c r="H57" s="8">
        <v>0</v>
      </c>
      <c r="I57" s="9"/>
      <c r="J57" s="22"/>
      <c r="K57" s="6"/>
      <c r="L57" s="6"/>
    </row>
    <row r="58" spans="2:12" x14ac:dyDescent="0.25">
      <c r="B58" s="32" t="s">
        <v>18</v>
      </c>
      <c r="C58" s="33"/>
      <c r="D58" s="33"/>
      <c r="E58" s="33"/>
      <c r="F58" s="34"/>
      <c r="G58" s="18"/>
      <c r="H58" s="8">
        <v>69793.19</v>
      </c>
      <c r="I58" s="9"/>
      <c r="J58" s="9"/>
      <c r="K58" s="6"/>
      <c r="L58" s="6"/>
    </row>
    <row r="59" spans="2:12" x14ac:dyDescent="0.25">
      <c r="B59" s="32" t="s">
        <v>19</v>
      </c>
      <c r="C59" s="33"/>
      <c r="D59" s="33"/>
      <c r="E59" s="33"/>
      <c r="F59" s="34"/>
      <c r="G59" s="18"/>
      <c r="H59" s="8">
        <v>0</v>
      </c>
      <c r="I59" s="9"/>
      <c r="J59" s="9"/>
      <c r="K59" s="6"/>
      <c r="L59" s="6"/>
    </row>
    <row r="60" spans="2:12" x14ac:dyDescent="0.25">
      <c r="B60" s="32" t="s">
        <v>11</v>
      </c>
      <c r="C60" s="33"/>
      <c r="D60" s="33"/>
      <c r="E60" s="33"/>
      <c r="F60" s="34"/>
      <c r="G60" s="18"/>
      <c r="H60" s="1">
        <v>0</v>
      </c>
      <c r="I60" s="9"/>
      <c r="J60" s="9"/>
      <c r="K60" s="6"/>
      <c r="L60" s="6"/>
    </row>
    <row r="61" spans="2:12" x14ac:dyDescent="0.25">
      <c r="B61" s="32" t="s">
        <v>20</v>
      </c>
      <c r="C61" s="33"/>
      <c r="D61" s="33"/>
      <c r="E61" s="33"/>
      <c r="F61" s="34"/>
      <c r="G61" s="18"/>
      <c r="H61" s="1">
        <v>0</v>
      </c>
      <c r="I61" s="9"/>
      <c r="J61" s="9"/>
      <c r="K61" s="6"/>
      <c r="L61" s="6"/>
    </row>
    <row r="62" spans="2:12" x14ac:dyDescent="0.25">
      <c r="B62" s="41" t="s">
        <v>24</v>
      </c>
      <c r="C62" s="42"/>
      <c r="D62" s="42"/>
      <c r="E62" s="42"/>
      <c r="F62" s="43"/>
      <c r="G62" s="20">
        <v>46387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-76800-16740+1965765.05-1965765.05-64734.2-4552.9-76414.4+16512.39-16512.39+4552.9+1586850.49-1586850.49-1100+16512.4-36272.39+38002.3+1222495.56-1222495.56+16512.4-16512.4+4148644+669600+669600-326930.36-9240</f>
        <v>6082460.9799999995</v>
      </c>
      <c r="I62" s="9"/>
      <c r="K62" s="6"/>
      <c r="L62" s="6"/>
    </row>
    <row r="63" spans="2:12" x14ac:dyDescent="0.25">
      <c r="B63" s="32" t="s">
        <v>25</v>
      </c>
      <c r="C63" s="33"/>
      <c r="D63" s="33"/>
      <c r="E63" s="33"/>
      <c r="F63" s="34"/>
      <c r="G63" s="18"/>
      <c r="H63" s="1">
        <v>7682.4</v>
      </c>
      <c r="I63" s="9"/>
      <c r="J63" s="9"/>
      <c r="L63" s="6"/>
    </row>
    <row r="64" spans="2:12" x14ac:dyDescent="0.25">
      <c r="B64" s="38" t="s">
        <v>26</v>
      </c>
      <c r="C64" s="39"/>
      <c r="D64" s="39"/>
      <c r="E64" s="39"/>
      <c r="F64" s="40"/>
      <c r="G64" s="18"/>
      <c r="H64" s="5">
        <f>H14+H31-H39-H55+H62-H63</f>
        <v>6149637.7999999989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31" t="s">
        <v>37</v>
      </c>
      <c r="C66" s="31"/>
      <c r="D66" s="31"/>
      <c r="E66" s="13"/>
      <c r="F66" s="13"/>
      <c r="G66" s="7"/>
      <c r="H66" s="11"/>
      <c r="I66" s="9"/>
      <c r="J66" s="9"/>
      <c r="K66" s="6"/>
    </row>
    <row r="68" spans="2:11" x14ac:dyDescent="0.25">
      <c r="B68" s="28" t="s">
        <v>38</v>
      </c>
      <c r="C68" s="29">
        <v>10838.52</v>
      </c>
      <c r="D68" s="30" t="s">
        <v>69</v>
      </c>
    </row>
    <row r="69" spans="2:11" x14ac:dyDescent="0.25">
      <c r="B69" s="28" t="s">
        <v>38</v>
      </c>
      <c r="C69" s="29">
        <v>76986.36</v>
      </c>
      <c r="D69" s="30" t="s">
        <v>70</v>
      </c>
    </row>
    <row r="70" spans="2:11" x14ac:dyDescent="0.25">
      <c r="B70" s="28" t="s">
        <v>39</v>
      </c>
      <c r="C70" s="29">
        <v>107623.56</v>
      </c>
      <c r="D70" s="30" t="s">
        <v>71</v>
      </c>
    </row>
    <row r="71" spans="2:11" x14ac:dyDescent="0.25">
      <c r="B71" s="28" t="s">
        <v>40</v>
      </c>
      <c r="C71" s="29">
        <v>21384</v>
      </c>
      <c r="D71" s="30" t="s">
        <v>72</v>
      </c>
    </row>
    <row r="72" spans="2:11" x14ac:dyDescent="0.25">
      <c r="B72" s="28" t="s">
        <v>41</v>
      </c>
      <c r="C72" s="29">
        <v>59622.09</v>
      </c>
      <c r="D72" s="30" t="s">
        <v>73</v>
      </c>
    </row>
    <row r="73" spans="2:11" x14ac:dyDescent="0.25">
      <c r="B73" s="65" t="s">
        <v>133</v>
      </c>
      <c r="C73" s="59">
        <f>SUM(C68:C72)</f>
        <v>276454.53000000003</v>
      </c>
      <c r="D73" s="30"/>
    </row>
    <row r="74" spans="2:11" x14ac:dyDescent="0.25">
      <c r="B74" s="28" t="s">
        <v>40</v>
      </c>
      <c r="C74" s="29">
        <v>23242.799999999999</v>
      </c>
      <c r="D74" s="30" t="s">
        <v>74</v>
      </c>
    </row>
    <row r="75" spans="2:11" x14ac:dyDescent="0.25">
      <c r="B75" s="28" t="s">
        <v>42</v>
      </c>
      <c r="C75" s="29">
        <v>511111</v>
      </c>
      <c r="D75" s="30" t="s">
        <v>75</v>
      </c>
    </row>
    <row r="76" spans="2:11" x14ac:dyDescent="0.25">
      <c r="B76" s="28" t="s">
        <v>43</v>
      </c>
      <c r="C76" s="29">
        <v>281520</v>
      </c>
      <c r="D76" s="30" t="s">
        <v>76</v>
      </c>
    </row>
    <row r="77" spans="2:11" x14ac:dyDescent="0.25">
      <c r="B77" s="65" t="s">
        <v>134</v>
      </c>
      <c r="C77" s="59">
        <f>SUM(C74:C76)</f>
        <v>815873.8</v>
      </c>
      <c r="D77" s="30"/>
    </row>
    <row r="78" spans="2:11" x14ac:dyDescent="0.25">
      <c r="B78" s="28" t="s">
        <v>44</v>
      </c>
      <c r="C78" s="29">
        <v>21338.2</v>
      </c>
      <c r="D78" s="30" t="s">
        <v>77</v>
      </c>
    </row>
    <row r="79" spans="2:11" x14ac:dyDescent="0.25">
      <c r="B79" s="28" t="s">
        <v>44</v>
      </c>
      <c r="C79" s="29">
        <v>593081.07999999996</v>
      </c>
      <c r="D79" s="30" t="s">
        <v>78</v>
      </c>
    </row>
    <row r="80" spans="2:11" x14ac:dyDescent="0.25">
      <c r="B80" s="65" t="s">
        <v>135</v>
      </c>
      <c r="C80" s="59">
        <f>SUM(C78:C79)</f>
        <v>614419.27999999991</v>
      </c>
      <c r="D80" s="30"/>
    </row>
    <row r="81" spans="2:4" x14ac:dyDescent="0.25">
      <c r="B81" s="57" t="s">
        <v>45</v>
      </c>
      <c r="C81" s="60">
        <v>38781</v>
      </c>
      <c r="D81" s="58" t="s">
        <v>79</v>
      </c>
    </row>
    <row r="82" spans="2:4" x14ac:dyDescent="0.25">
      <c r="B82" s="57" t="s">
        <v>45</v>
      </c>
      <c r="C82" s="60">
        <v>24484</v>
      </c>
      <c r="D82" s="58" t="s">
        <v>80</v>
      </c>
    </row>
    <row r="83" spans="2:4" x14ac:dyDescent="0.25">
      <c r="B83" s="57" t="s">
        <v>45</v>
      </c>
      <c r="C83" s="60">
        <v>22501</v>
      </c>
      <c r="D83" s="58" t="s">
        <v>81</v>
      </c>
    </row>
    <row r="84" spans="2:4" x14ac:dyDescent="0.25">
      <c r="B84" s="28" t="s">
        <v>32</v>
      </c>
      <c r="C84" s="61">
        <f>7200-2173</f>
        <v>5027</v>
      </c>
      <c r="D84" s="62" t="s">
        <v>33</v>
      </c>
    </row>
    <row r="85" spans="2:4" x14ac:dyDescent="0.25">
      <c r="B85" s="28" t="s">
        <v>46</v>
      </c>
      <c r="C85" s="61">
        <v>6000</v>
      </c>
      <c r="D85" s="62" t="s">
        <v>82</v>
      </c>
    </row>
    <row r="86" spans="2:4" x14ac:dyDescent="0.25">
      <c r="B86" s="28" t="s">
        <v>47</v>
      </c>
      <c r="C86" s="61">
        <v>5400</v>
      </c>
      <c r="D86" s="62" t="s">
        <v>83</v>
      </c>
    </row>
    <row r="87" spans="2:4" x14ac:dyDescent="0.25">
      <c r="B87" s="28" t="s">
        <v>47</v>
      </c>
      <c r="C87" s="61">
        <v>50700</v>
      </c>
      <c r="D87" s="62" t="s">
        <v>83</v>
      </c>
    </row>
    <row r="88" spans="2:4" x14ac:dyDescent="0.25">
      <c r="B88" s="28" t="s">
        <v>47</v>
      </c>
      <c r="C88" s="61">
        <v>44280</v>
      </c>
      <c r="D88" s="62" t="s">
        <v>84</v>
      </c>
    </row>
    <row r="89" spans="2:4" x14ac:dyDescent="0.25">
      <c r="B89" s="28" t="s">
        <v>47</v>
      </c>
      <c r="C89" s="61">
        <v>17712</v>
      </c>
      <c r="D89" s="62" t="s">
        <v>85</v>
      </c>
    </row>
    <row r="90" spans="2:4" x14ac:dyDescent="0.25">
      <c r="B90" s="28" t="s">
        <v>47</v>
      </c>
      <c r="C90" s="61">
        <v>18960</v>
      </c>
      <c r="D90" s="62" t="s">
        <v>86</v>
      </c>
    </row>
    <row r="91" spans="2:4" x14ac:dyDescent="0.25">
      <c r="B91" s="28" t="s">
        <v>47</v>
      </c>
      <c r="C91" s="61">
        <v>7764</v>
      </c>
      <c r="D91" s="62" t="s">
        <v>87</v>
      </c>
    </row>
    <row r="92" spans="2:4" x14ac:dyDescent="0.25">
      <c r="B92" s="28" t="s">
        <v>48</v>
      </c>
      <c r="C92" s="61">
        <v>8500</v>
      </c>
      <c r="D92" s="62" t="s">
        <v>88</v>
      </c>
    </row>
    <row r="93" spans="2:4" x14ac:dyDescent="0.25">
      <c r="B93" s="28" t="s">
        <v>48</v>
      </c>
      <c r="C93" s="61">
        <v>1300</v>
      </c>
      <c r="D93" s="62" t="s">
        <v>89</v>
      </c>
    </row>
    <row r="94" spans="2:4" x14ac:dyDescent="0.25">
      <c r="B94" s="28" t="s">
        <v>48</v>
      </c>
      <c r="C94" s="61">
        <v>2280</v>
      </c>
      <c r="D94" s="62" t="s">
        <v>90</v>
      </c>
    </row>
    <row r="95" spans="2:4" x14ac:dyDescent="0.25">
      <c r="B95" s="28" t="s">
        <v>49</v>
      </c>
      <c r="C95" s="61">
        <v>5040</v>
      </c>
      <c r="D95" s="62" t="s">
        <v>91</v>
      </c>
    </row>
    <row r="96" spans="2:4" x14ac:dyDescent="0.25">
      <c r="B96" s="28" t="s">
        <v>50</v>
      </c>
      <c r="C96" s="61">
        <v>37800</v>
      </c>
      <c r="D96" s="62" t="s">
        <v>92</v>
      </c>
    </row>
    <row r="97" spans="2:4" x14ac:dyDescent="0.25">
      <c r="B97" s="28" t="s">
        <v>51</v>
      </c>
      <c r="C97" s="61">
        <v>85344</v>
      </c>
      <c r="D97" s="62" t="s">
        <v>93</v>
      </c>
    </row>
    <row r="98" spans="2:4" x14ac:dyDescent="0.25">
      <c r="B98" s="28" t="s">
        <v>51</v>
      </c>
      <c r="C98" s="61">
        <v>36480</v>
      </c>
      <c r="D98" s="62" t="s">
        <v>94</v>
      </c>
    </row>
    <row r="99" spans="2:4" x14ac:dyDescent="0.25">
      <c r="B99" s="28" t="s">
        <v>52</v>
      </c>
      <c r="C99" s="61">
        <v>26721.599999999999</v>
      </c>
      <c r="D99" s="62" t="s">
        <v>95</v>
      </c>
    </row>
    <row r="100" spans="2:4" x14ac:dyDescent="0.25">
      <c r="B100" s="28" t="s">
        <v>53</v>
      </c>
      <c r="C100" s="61">
        <v>4500</v>
      </c>
      <c r="D100" s="62" t="s">
        <v>96</v>
      </c>
    </row>
    <row r="101" spans="2:4" x14ac:dyDescent="0.25">
      <c r="B101" s="28" t="s">
        <v>53</v>
      </c>
      <c r="C101" s="61">
        <v>4500</v>
      </c>
      <c r="D101" s="62" t="s">
        <v>97</v>
      </c>
    </row>
    <row r="102" spans="2:4" x14ac:dyDescent="0.25">
      <c r="B102" s="28" t="s">
        <v>54</v>
      </c>
      <c r="C102" s="61">
        <v>39834</v>
      </c>
      <c r="D102" s="62" t="s">
        <v>98</v>
      </c>
    </row>
    <row r="103" spans="2:4" x14ac:dyDescent="0.25">
      <c r="B103" s="28" t="s">
        <v>55</v>
      </c>
      <c r="C103" s="61">
        <v>17400</v>
      </c>
      <c r="D103" s="62" t="s">
        <v>99</v>
      </c>
    </row>
    <row r="104" spans="2:4" x14ac:dyDescent="0.25">
      <c r="B104" s="28" t="s">
        <v>56</v>
      </c>
      <c r="C104" s="61">
        <v>16200</v>
      </c>
      <c r="D104" s="62" t="s">
        <v>100</v>
      </c>
    </row>
    <row r="105" spans="2:4" x14ac:dyDescent="0.25">
      <c r="B105" s="28" t="s">
        <v>56</v>
      </c>
      <c r="C105" s="61">
        <v>16200</v>
      </c>
      <c r="D105" s="62" t="s">
        <v>101</v>
      </c>
    </row>
    <row r="106" spans="2:4" x14ac:dyDescent="0.25">
      <c r="B106" s="28" t="s">
        <v>57</v>
      </c>
      <c r="C106" s="61">
        <v>80952</v>
      </c>
      <c r="D106" s="62" t="s">
        <v>102</v>
      </c>
    </row>
    <row r="107" spans="2:4" x14ac:dyDescent="0.25">
      <c r="B107" s="57" t="s">
        <v>45</v>
      </c>
      <c r="C107" s="61">
        <v>38340</v>
      </c>
      <c r="D107" s="62" t="s">
        <v>103</v>
      </c>
    </row>
    <row r="108" spans="2:4" x14ac:dyDescent="0.25">
      <c r="B108" s="57" t="s">
        <v>45</v>
      </c>
      <c r="C108" s="61">
        <v>14690</v>
      </c>
      <c r="D108" s="62" t="s">
        <v>104</v>
      </c>
    </row>
    <row r="109" spans="2:4" x14ac:dyDescent="0.25">
      <c r="B109" s="57" t="s">
        <v>45</v>
      </c>
      <c r="C109" s="61">
        <v>14991</v>
      </c>
      <c r="D109" s="62" t="s">
        <v>105</v>
      </c>
    </row>
    <row r="110" spans="2:4" x14ac:dyDescent="0.25">
      <c r="B110" s="28" t="s">
        <v>58</v>
      </c>
      <c r="C110" s="61">
        <v>26650</v>
      </c>
      <c r="D110" s="62" t="s">
        <v>106</v>
      </c>
    </row>
    <row r="111" spans="2:4" x14ac:dyDescent="0.25">
      <c r="B111" s="28" t="s">
        <v>59</v>
      </c>
      <c r="C111" s="61">
        <v>146400</v>
      </c>
      <c r="D111" s="62" t="s">
        <v>107</v>
      </c>
    </row>
    <row r="112" spans="2:4" x14ac:dyDescent="0.25">
      <c r="B112" s="28" t="s">
        <v>60</v>
      </c>
      <c r="C112" s="61">
        <v>4699.9799999999996</v>
      </c>
      <c r="D112" s="62" t="s">
        <v>108</v>
      </c>
    </row>
    <row r="113" spans="2:4" x14ac:dyDescent="0.25">
      <c r="B113" s="28" t="s">
        <v>61</v>
      </c>
      <c r="C113" s="61">
        <v>35734</v>
      </c>
      <c r="D113" s="62" t="s">
        <v>109</v>
      </c>
    </row>
    <row r="114" spans="2:4" x14ac:dyDescent="0.25">
      <c r="B114" s="28" t="s">
        <v>62</v>
      </c>
      <c r="C114" s="61">
        <v>144978.4</v>
      </c>
      <c r="D114" s="62" t="s">
        <v>110</v>
      </c>
    </row>
    <row r="115" spans="2:4" x14ac:dyDescent="0.25">
      <c r="B115" s="28" t="s">
        <v>63</v>
      </c>
      <c r="C115" s="61">
        <v>11394</v>
      </c>
      <c r="D115" s="62" t="s">
        <v>111</v>
      </c>
    </row>
    <row r="116" spans="2:4" x14ac:dyDescent="0.25">
      <c r="B116" s="28" t="s">
        <v>63</v>
      </c>
      <c r="C116" s="61">
        <v>6050</v>
      </c>
      <c r="D116" s="62" t="s">
        <v>112</v>
      </c>
    </row>
    <row r="117" spans="2:4" x14ac:dyDescent="0.25">
      <c r="B117" s="28" t="s">
        <v>64</v>
      </c>
      <c r="C117" s="61">
        <v>4758</v>
      </c>
      <c r="D117" s="62" t="s">
        <v>113</v>
      </c>
    </row>
    <row r="118" spans="2:4" x14ac:dyDescent="0.25">
      <c r="B118" s="58" t="s">
        <v>45</v>
      </c>
      <c r="C118" s="60">
        <v>105425</v>
      </c>
      <c r="D118" s="58" t="s">
        <v>114</v>
      </c>
    </row>
    <row r="119" spans="2:4" x14ac:dyDescent="0.25">
      <c r="B119" s="28" t="s">
        <v>53</v>
      </c>
      <c r="C119" s="61">
        <v>4500</v>
      </c>
      <c r="D119" s="62" t="s">
        <v>115</v>
      </c>
    </row>
    <row r="120" spans="2:4" x14ac:dyDescent="0.25">
      <c r="B120" s="28" t="s">
        <v>53</v>
      </c>
      <c r="C120" s="61">
        <v>4500</v>
      </c>
      <c r="D120" s="62" t="s">
        <v>116</v>
      </c>
    </row>
    <row r="121" spans="2:4" x14ac:dyDescent="0.25">
      <c r="B121" s="28" t="s">
        <v>65</v>
      </c>
      <c r="C121" s="61">
        <v>9400</v>
      </c>
      <c r="D121" s="62" t="s">
        <v>117</v>
      </c>
    </row>
    <row r="122" spans="2:4" x14ac:dyDescent="0.25">
      <c r="B122" s="58" t="s">
        <v>66</v>
      </c>
      <c r="C122" s="60">
        <v>25883.58</v>
      </c>
      <c r="D122" s="58" t="s">
        <v>118</v>
      </c>
    </row>
    <row r="123" spans="2:4" x14ac:dyDescent="0.25">
      <c r="B123" s="58" t="s">
        <v>66</v>
      </c>
      <c r="C123" s="60">
        <v>4409.22</v>
      </c>
      <c r="D123" s="58" t="s">
        <v>119</v>
      </c>
    </row>
    <row r="124" spans="2:4" x14ac:dyDescent="0.25">
      <c r="B124" s="58" t="s">
        <v>66</v>
      </c>
      <c r="C124" s="60">
        <v>4189.58</v>
      </c>
      <c r="D124" s="58" t="s">
        <v>120</v>
      </c>
    </row>
    <row r="125" spans="2:4" x14ac:dyDescent="0.25">
      <c r="B125" s="58" t="s">
        <v>66</v>
      </c>
      <c r="C125" s="60">
        <v>30202.67</v>
      </c>
      <c r="D125" s="58" t="s">
        <v>121</v>
      </c>
    </row>
    <row r="126" spans="2:4" x14ac:dyDescent="0.25">
      <c r="B126" s="58" t="s">
        <v>66</v>
      </c>
      <c r="C126" s="60">
        <v>528.46</v>
      </c>
      <c r="D126" s="58" t="s">
        <v>122</v>
      </c>
    </row>
    <row r="127" spans="2:4" x14ac:dyDescent="0.25">
      <c r="B127" s="58" t="s">
        <v>66</v>
      </c>
      <c r="C127" s="60">
        <v>7897.8</v>
      </c>
      <c r="D127" s="58" t="s">
        <v>123</v>
      </c>
    </row>
    <row r="128" spans="2:4" x14ac:dyDescent="0.25">
      <c r="B128" s="58" t="s">
        <v>66</v>
      </c>
      <c r="C128" s="60">
        <v>16364.28</v>
      </c>
      <c r="D128" s="58" t="s">
        <v>124</v>
      </c>
    </row>
    <row r="129" spans="2:4" x14ac:dyDescent="0.25">
      <c r="B129" s="58" t="s">
        <v>66</v>
      </c>
      <c r="C129" s="60">
        <v>3804.64</v>
      </c>
      <c r="D129" s="58" t="s">
        <v>125</v>
      </c>
    </row>
    <row r="130" spans="2:4" x14ac:dyDescent="0.25">
      <c r="B130" s="58" t="s">
        <v>66</v>
      </c>
      <c r="C130" s="60">
        <v>16979.38</v>
      </c>
      <c r="D130" s="58" t="s">
        <v>126</v>
      </c>
    </row>
    <row r="131" spans="2:4" x14ac:dyDescent="0.25">
      <c r="B131" s="58" t="s">
        <v>45</v>
      </c>
      <c r="C131" s="60">
        <v>22365</v>
      </c>
      <c r="D131" s="58" t="s">
        <v>127</v>
      </c>
    </row>
    <row r="132" spans="2:4" x14ac:dyDescent="0.25">
      <c r="B132" s="58" t="s">
        <v>45</v>
      </c>
      <c r="C132" s="60">
        <v>36900</v>
      </c>
      <c r="D132" s="58" t="s">
        <v>128</v>
      </c>
    </row>
    <row r="133" spans="2:4" x14ac:dyDescent="0.25">
      <c r="B133" s="65" t="s">
        <v>136</v>
      </c>
      <c r="C133" s="63">
        <f>SUM(C81:C132)</f>
        <v>1366695.5899999999</v>
      </c>
      <c r="D133" s="58"/>
    </row>
    <row r="134" spans="2:4" x14ac:dyDescent="0.25">
      <c r="B134" s="58" t="s">
        <v>67</v>
      </c>
      <c r="C134" s="60">
        <v>18907.2</v>
      </c>
      <c r="D134" s="58" t="s">
        <v>129</v>
      </c>
    </row>
    <row r="135" spans="2:4" x14ac:dyDescent="0.25">
      <c r="B135" s="58" t="s">
        <v>67</v>
      </c>
      <c r="C135" s="60">
        <v>27720</v>
      </c>
      <c r="D135" s="58" t="s">
        <v>130</v>
      </c>
    </row>
    <row r="136" spans="2:4" x14ac:dyDescent="0.25">
      <c r="B136" s="58" t="s">
        <v>67</v>
      </c>
      <c r="C136" s="60">
        <v>3840</v>
      </c>
      <c r="D136" s="58" t="s">
        <v>131</v>
      </c>
    </row>
    <row r="137" spans="2:4" x14ac:dyDescent="0.25">
      <c r="B137" s="58" t="s">
        <v>68</v>
      </c>
      <c r="C137" s="60">
        <v>8075.99</v>
      </c>
      <c r="D137" s="58" t="s">
        <v>34</v>
      </c>
    </row>
    <row r="138" spans="2:4" x14ac:dyDescent="0.25">
      <c r="B138" s="58" t="s">
        <v>68</v>
      </c>
      <c r="C138" s="60">
        <v>11250</v>
      </c>
      <c r="D138" s="58" t="s">
        <v>132</v>
      </c>
    </row>
    <row r="139" spans="2:4" x14ac:dyDescent="0.25">
      <c r="B139" s="65" t="s">
        <v>137</v>
      </c>
      <c r="C139" s="64">
        <f>SUM(C134:C138)</f>
        <v>69793.19</v>
      </c>
      <c r="D139" s="61"/>
    </row>
  </sheetData>
  <mergeCells count="61"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K11:O11"/>
    <mergeCell ref="B13:F13"/>
    <mergeCell ref="B12:F12"/>
    <mergeCell ref="B14:F14"/>
    <mergeCell ref="B11:F11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2026-01-05T14:48:25Z</dcterms:modified>
  <cp:category/>
  <cp:contentStatus/>
</cp:coreProperties>
</file>